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</sheets>
  <definedNames>
    <definedName name="_xlnm.Print_Area" localSheetId="0">'Отчет'!$A$1:$E$92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<sst xmlns="http://schemas.openxmlformats.org/spreadsheetml/2006/main" count="35" uniqueCount="35">
  <si>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СВЕДЕНИЯ
 об общей сумме средств, поступивших в избирательные фонды кандидатов и израсходованных из них (на основании данных Сбербанка России и других кредитных учреждений)
</t>
  </si>
  <si>
    <t>Выборы депутатов Совета городского округа город Уфа Республики Башкортостан третьего созыва</t>
  </si>
  <si>
    <t>Избирательная комиссия городского округа город Уфа Республики Башкортостан</t>
  </si>
  <si>
    <t>По состоянию на 17.02.2012</t>
  </si>
  <si>
    <t>В руб.</t>
  </si>
  <si>
    <t>№
п/п</t>
  </si>
  <si>
    <t>ФИО кандидата</t>
  </si>
  <si>
    <t>Поступило средств, всего</t>
  </si>
  <si>
    <t>Израсходовано средств, всего *</t>
  </si>
  <si>
    <t>Остаток</t>
  </si>
  <si>
    <t>Анисимов Владимир Васильевич</t>
  </si>
  <si>
    <t>Бондаренко Александр Валерьевич</t>
  </si>
  <si>
    <t>Гиндуллин Фарит Хурматуллович</t>
  </si>
  <si>
    <t>Дмитриев Андрей Витальевич</t>
  </si>
  <si>
    <t>Егоров Андрей Владимирович</t>
  </si>
  <si>
    <t>Еремина Галина Евгеньевна</t>
  </si>
  <si>
    <t>Зайнуллин Тимур Расимович</t>
  </si>
  <si>
    <t>Климин Виталий Вячеславович</t>
  </si>
  <si>
    <t>Костюченко  Мария Михайловна</t>
  </si>
  <si>
    <t>Кунафина Альфия Рифовна</t>
  </si>
  <si>
    <t>Мосейчук Станислав Анатольевич</t>
  </si>
  <si>
    <t>Муллаханов Марат Халимович</t>
  </si>
  <si>
    <t>Полянский Степан Евгеньевич</t>
  </si>
  <si>
    <t>Рахматуллин Рустем Наилевич</t>
  </si>
  <si>
    <t>Ризванова Луиза Винеровна</t>
  </si>
  <si>
    <t>Ротов Олег Львович</t>
  </si>
  <si>
    <t>Рудаков Юрий Аркадьевич</t>
  </si>
  <si>
    <t>Рябов Вячеслав Владимирович</t>
  </si>
  <si>
    <t>Сергеев Александр Борисович</t>
  </si>
  <si>
    <t>Хазивалеев Альберт Баязитович</t>
  </si>
  <si>
    <t>Хусаинов Василь Галиевич</t>
  </si>
  <si>
    <t>Чернейкин Андрей Леонидович</t>
  </si>
  <si>
    <t>Шаймухаметов Салават Рустемович</t>
  </si>
  <si>
    <t>* Фактическая сумма расхода без учета возврата средств из избирательного фонда».</t>
  </si>
  <si>
    <t>Заместитель председателя избирательной комиссии
городского округа город Уфа Республики Башкортостан                       Т.М. Гайдаренко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</si>
</sst>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0_р_."/>
    <numFmt numFmtId="168" formatCode="&quot;Cu&quot;S&quot;to&quot;M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2" borderId="0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vertical="center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8" fontId="0" fillId="0" borderId="0" xfId="0" applyNumberFormat="1" applyFont="1" applyBorder="1" applyAlignment="1">
      <alignment horizontal="left" vertical="center" wrapText="1"/>
    </xf>
    <xf numFmtId="164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tabSelected="1" view="pageBreakPreview" zoomScaleSheetLayoutView="100" workbookViewId="0" topLeftCell="A1">
      <selection activeCell="F69" sqref="F69"/>
    </sheetView>
  </sheetViews>
  <sheetFormatPr defaultColWidth="9.00390625" defaultRowHeight="12.75"/>
  <cols>
    <col min="1" max="1" width="6.875" style="0" customWidth="1"/>
    <col min="2" max="2" width="36.00390625" style="0" customWidth="1"/>
    <col min="3" max="3" width="17.625" style="0" customWidth="1"/>
    <col min="4" max="4" width="18.625" style="0" customWidth="1"/>
    <col min="5" max="5" width="19.75390625" style="0" customWidth="1"/>
  </cols>
  <sheetData>
    <row r="1" ht="13.5" customHeight="1">
      <c r="E1" s="1"/>
    </row>
    <row r="2" spans="1:5" ht="45.75" customHeight="1">
      <c r="A2" s="2" t="s">
        <v>0</v>
      </c>
      <c r="B2" s="2"/>
      <c r="C2" s="2"/>
      <c r="D2" s="2"/>
      <c r="E2" s="2"/>
    </row>
    <row r="3" spans="1:5" ht="11.25" customHeight="1">
      <c r="A3" s="3" t="s">
        <v>1</v>
      </c>
      <c r="B3" s="3"/>
      <c r="C3" s="3"/>
      <c r="D3" s="3"/>
      <c r="E3" s="3"/>
    </row>
    <row r="4" spans="1:5" ht="12.75" customHeight="1">
      <c r="A4" s="3" t="s">
        <v>2</v>
      </c>
      <c r="B4" s="3"/>
      <c r="C4" s="3"/>
      <c r="D4" s="3"/>
      <c r="E4" s="3"/>
    </row>
    <row r="5" ht="12.75">
      <c r="E5" s="4" t="s">
        <v>3</v>
      </c>
    </row>
    <row r="6" spans="1:5" ht="12.75" customHeight="1">
      <c r="A6" s="5" t="s">
        <v>4</v>
      </c>
      <c r="B6" s="5"/>
      <c r="C6" s="5"/>
      <c r="D6" s="5"/>
      <c r="E6" s="5"/>
    </row>
    <row r="7" spans="1:5" ht="12.7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ht="15.7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15.75" customHeight="1">
      <c r="A9" s="6">
        <v>1</v>
      </c>
      <c r="B9" s="6" t="str">
        <f>"Абдуллин Артур Робертович"</f>
        <v>Абдуллин Артур Робертович</v>
      </c>
      <c r="C9" s="8">
        <v>182000</v>
      </c>
      <c r="D9" s="8">
        <v>125060</v>
      </c>
      <c r="E9" s="8">
        <v>56940</v>
      </c>
    </row>
    <row r="10" spans="1:5" ht="15.75" customHeight="1">
      <c r="A10" s="6">
        <v>2</v>
      </c>
      <c r="B10" s="6" t="str">
        <f>"Абдуллин Разиф Рауфович"</f>
        <v>Абдуллин Разиф Рауфович</v>
      </c>
      <c r="C10" s="8">
        <v>620000</v>
      </c>
      <c r="D10" s="8">
        <v>349314</v>
      </c>
      <c r="E10" s="8">
        <v>270686</v>
      </c>
    </row>
    <row r="11" spans="1:5" ht="15.75" customHeight="1">
      <c r="A11" s="6">
        <v>3</v>
      </c>
      <c r="B11" s="6" t="s">
        <v>10</v>
      </c>
      <c r="C11" s="8">
        <v>0</v>
      </c>
      <c r="D11" s="8">
        <v>0</v>
      </c>
      <c r="E11" s="8">
        <v>0</v>
      </c>
    </row>
    <row r="12" spans="1:5" ht="15.75" customHeight="1">
      <c r="A12" s="6">
        <v>4</v>
      </c>
      <c r="B12" s="6" t="str">
        <f>"Ахметов Магдан Хамитович"</f>
        <v>Ахметов Магдан Хамитович</v>
      </c>
      <c r="C12" s="8">
        <v>36000</v>
      </c>
      <c r="D12" s="8">
        <v>35450</v>
      </c>
      <c r="E12" s="8">
        <v>550</v>
      </c>
    </row>
    <row r="13" spans="1:5" ht="15.75" customHeight="1">
      <c r="A13" s="6">
        <v>5</v>
      </c>
      <c r="B13" s="6" t="str">
        <f>"Бадертдинов Руслан Фанисович"</f>
        <v>Бадертдинов Руслан Фанисович</v>
      </c>
      <c r="C13" s="8">
        <v>43000</v>
      </c>
      <c r="D13" s="8">
        <v>43000</v>
      </c>
      <c r="E13" s="8">
        <v>0</v>
      </c>
    </row>
    <row r="14" spans="1:5" ht="15.75" customHeight="1">
      <c r="A14" s="6">
        <v>6</v>
      </c>
      <c r="B14" s="6" t="str">
        <f>"Бадиков Кирилл Владимирович"</f>
        <v>Бадиков Кирилл Владимирович</v>
      </c>
      <c r="C14" s="8">
        <v>200000</v>
      </c>
      <c r="D14" s="8">
        <v>121500</v>
      </c>
      <c r="E14" s="8">
        <v>78500</v>
      </c>
    </row>
    <row r="15" spans="1:5" ht="15.75" customHeight="1">
      <c r="A15" s="6">
        <v>7</v>
      </c>
      <c r="B15" s="6" t="str">
        <f>"Баутский Александр Олегович"</f>
        <v>Баутский Александр Олегович</v>
      </c>
      <c r="C15" s="8">
        <v>40000</v>
      </c>
      <c r="D15" s="8">
        <v>40000</v>
      </c>
      <c r="E15" s="8">
        <v>0</v>
      </c>
    </row>
    <row r="16" spans="1:5" ht="15.75" customHeight="1">
      <c r="A16" s="6">
        <v>8</v>
      </c>
      <c r="B16" s="6" t="str">
        <f>"Белышева Любовь Александровна"</f>
        <v>Белышева Любовь Александровна</v>
      </c>
      <c r="C16" s="8">
        <v>775000</v>
      </c>
      <c r="D16" s="8">
        <v>326226.8</v>
      </c>
      <c r="E16" s="8">
        <v>448773.2</v>
      </c>
    </row>
    <row r="17" spans="1:5" ht="15" customHeight="1">
      <c r="A17" s="6">
        <v>9</v>
      </c>
      <c r="B17" s="6" t="s">
        <v>11</v>
      </c>
      <c r="C17" s="8">
        <v>0</v>
      </c>
      <c r="D17" s="8">
        <v>0</v>
      </c>
      <c r="E17" s="8">
        <v>0</v>
      </c>
    </row>
    <row r="18" spans="1:5" ht="15.75" customHeight="1">
      <c r="A18" s="6">
        <v>10</v>
      </c>
      <c r="B18" s="6" t="str">
        <f>"Васильев Павел Юрьевич"</f>
        <v>Васильев Павел Юрьевич</v>
      </c>
      <c r="C18" s="8">
        <v>280000</v>
      </c>
      <c r="D18" s="8">
        <v>238061.7</v>
      </c>
      <c r="E18" s="8">
        <v>41938.3</v>
      </c>
    </row>
    <row r="19" spans="1:5" ht="15.75" customHeight="1">
      <c r="A19" s="6">
        <v>11</v>
      </c>
      <c r="B19" s="6" t="str">
        <f>"Габдуллин Рамзи Рахматуллович"</f>
        <v>Габдуллин Рамзи Рахматуллович</v>
      </c>
      <c r="C19" s="8">
        <v>350000</v>
      </c>
      <c r="D19" s="8">
        <v>349505</v>
      </c>
      <c r="E19" s="8">
        <v>28325</v>
      </c>
    </row>
    <row r="20" spans="1:5" ht="15.75" customHeight="1">
      <c r="A20" s="6">
        <v>12</v>
      </c>
      <c r="B20" s="6" t="str">
        <f>"Гафуров Мадриль Абдрахманович"</f>
        <v>Гафуров Мадриль Абдрахманович</v>
      </c>
      <c r="C20" s="8">
        <v>55000</v>
      </c>
      <c r="D20" s="8">
        <v>50000</v>
      </c>
      <c r="E20" s="8">
        <v>5000</v>
      </c>
    </row>
    <row r="21" spans="1:5" ht="15.75" customHeight="1">
      <c r="A21" s="6">
        <v>13</v>
      </c>
      <c r="B21" s="6" t="str">
        <f>"Гималетдинов Салават Хасанович"</f>
        <v>Гималетдинов Салават Хасанович</v>
      </c>
      <c r="C21" s="8">
        <v>394000</v>
      </c>
      <c r="D21" s="8">
        <v>374515</v>
      </c>
      <c r="E21" s="8">
        <v>19485</v>
      </c>
    </row>
    <row r="22" spans="1:5" ht="15.75" customHeight="1">
      <c r="A22" s="6">
        <v>14</v>
      </c>
      <c r="B22" s="6" t="s">
        <v>12</v>
      </c>
      <c r="C22" s="8">
        <v>0</v>
      </c>
      <c r="D22" s="8">
        <v>0</v>
      </c>
      <c r="E22" s="8">
        <v>0</v>
      </c>
    </row>
    <row r="23" spans="1:5" ht="15.75" customHeight="1">
      <c r="A23" s="6">
        <v>15</v>
      </c>
      <c r="B23" s="6" t="str">
        <f>"Горячев Анатолий Николаевич"</f>
        <v>Горячев Анатолий Николаевич</v>
      </c>
      <c r="C23" s="8">
        <v>960000</v>
      </c>
      <c r="D23" s="8">
        <v>114928</v>
      </c>
      <c r="E23" s="8">
        <f>SUM(C23-D23)</f>
        <v>845072</v>
      </c>
    </row>
    <row r="24" spans="1:5" ht="15.75" customHeight="1">
      <c r="A24" s="6">
        <v>16</v>
      </c>
      <c r="B24" s="6" t="str">
        <f>"Гумеров Ильдус Ришатович"</f>
        <v>Гумеров Ильдус Ришатович</v>
      </c>
      <c r="C24" s="8">
        <v>315000</v>
      </c>
      <c r="D24" s="8">
        <v>280335</v>
      </c>
      <c r="E24" s="8">
        <v>34665</v>
      </c>
    </row>
    <row r="25" spans="1:5" ht="15.75" customHeight="1">
      <c r="A25" s="6">
        <v>17</v>
      </c>
      <c r="B25" s="6" t="str">
        <f>"Дегтев Александр Анатольевич"</f>
        <v>Дегтев Александр Анатольевич</v>
      </c>
      <c r="C25" s="8">
        <v>70000</v>
      </c>
      <c r="D25" s="8">
        <v>37726.13</v>
      </c>
      <c r="E25" s="8">
        <v>32273.87</v>
      </c>
    </row>
    <row r="26" spans="1:5" ht="15.75" customHeight="1">
      <c r="A26" s="6">
        <v>18</v>
      </c>
      <c r="B26" s="6" t="s">
        <v>13</v>
      </c>
      <c r="C26" s="8">
        <v>0</v>
      </c>
      <c r="D26" s="8">
        <v>0</v>
      </c>
      <c r="E26" s="8">
        <v>0</v>
      </c>
    </row>
    <row r="27" spans="1:5" ht="15.75" customHeight="1">
      <c r="A27" s="6">
        <v>19</v>
      </c>
      <c r="B27" s="6" t="str">
        <f>"Дубницкий Евгений Александрович"</f>
        <v>Дубницкий Евгений Александрович</v>
      </c>
      <c r="C27" s="8">
        <v>210000</v>
      </c>
      <c r="D27" s="8">
        <v>207944.98</v>
      </c>
      <c r="E27" s="8">
        <v>2055.02</v>
      </c>
    </row>
    <row r="28" spans="1:5" ht="15.75" customHeight="1">
      <c r="A28" s="6">
        <v>20</v>
      </c>
      <c r="B28" s="6" t="s">
        <v>14</v>
      </c>
      <c r="C28" s="8">
        <v>0</v>
      </c>
      <c r="D28" s="8">
        <v>0</v>
      </c>
      <c r="E28" s="8">
        <v>0</v>
      </c>
    </row>
    <row r="29" spans="1:5" ht="15.75" customHeight="1">
      <c r="A29" s="6">
        <v>21</v>
      </c>
      <c r="B29" s="6" t="s">
        <v>15</v>
      </c>
      <c r="C29" s="8">
        <v>0</v>
      </c>
      <c r="D29" s="8">
        <v>0</v>
      </c>
      <c r="E29" s="8">
        <v>0</v>
      </c>
    </row>
    <row r="30" spans="1:5" ht="15.75" customHeight="1">
      <c r="A30" s="6">
        <v>22</v>
      </c>
      <c r="B30" s="6" t="s">
        <v>16</v>
      </c>
      <c r="C30" s="8">
        <v>0</v>
      </c>
      <c r="D30" s="8">
        <v>0</v>
      </c>
      <c r="E30" s="8">
        <v>0</v>
      </c>
    </row>
    <row r="31" spans="1:5" ht="15.75" customHeight="1">
      <c r="A31" s="6">
        <v>23</v>
      </c>
      <c r="B31" s="6" t="str">
        <f>"Загитова Юлия Робертовна"</f>
        <v>Загитова Юлия Робертовна</v>
      </c>
      <c r="C31" s="8">
        <v>559550</v>
      </c>
      <c r="D31" s="8">
        <v>329648.35</v>
      </c>
      <c r="E31" s="8">
        <v>229901.65</v>
      </c>
    </row>
    <row r="32" spans="1:5" ht="15.75" customHeight="1">
      <c r="A32" s="6">
        <v>24</v>
      </c>
      <c r="B32" s="6" t="str">
        <f>"Зинатуллин Арсен Альбертович"</f>
        <v>Зинатуллин Арсен Альбертович</v>
      </c>
      <c r="C32" s="8">
        <v>4800</v>
      </c>
      <c r="D32" s="8">
        <v>4720</v>
      </c>
      <c r="E32" s="8">
        <v>80</v>
      </c>
    </row>
    <row r="33" spans="1:5" ht="15.75" customHeight="1">
      <c r="A33" s="6">
        <v>25</v>
      </c>
      <c r="B33" s="6" t="str">
        <f>"Зубаиров Айдар Сабирович"</f>
        <v>Зубаиров Айдар Сабирович</v>
      </c>
      <c r="C33" s="8">
        <v>390000</v>
      </c>
      <c r="D33" s="8">
        <v>427749.95</v>
      </c>
      <c r="E33" s="8">
        <v>36775.05</v>
      </c>
    </row>
    <row r="34" spans="1:5" ht="15.75" customHeight="1">
      <c r="A34" s="6">
        <v>26</v>
      </c>
      <c r="B34" s="6" t="str">
        <f>"Ибрагимова Флуза Флюровна"</f>
        <v>Ибрагимова Флуза Флюровна</v>
      </c>
      <c r="C34" s="8">
        <v>550000</v>
      </c>
      <c r="D34" s="8">
        <v>296528.04</v>
      </c>
      <c r="E34" s="8">
        <v>253471.96</v>
      </c>
    </row>
    <row r="35" spans="1:5" ht="15.75" customHeight="1">
      <c r="A35" s="6">
        <v>27</v>
      </c>
      <c r="B35" s="6" t="str">
        <f>"Иванов Иван Вячеславович"</f>
        <v>Иванов Иван Вячеславович</v>
      </c>
      <c r="C35" s="8">
        <v>20700</v>
      </c>
      <c r="D35" s="8">
        <v>20657.6</v>
      </c>
      <c r="E35" s="8">
        <v>42.4</v>
      </c>
    </row>
    <row r="36" spans="1:5" ht="15.75" customHeight="1">
      <c r="A36" s="6">
        <v>28</v>
      </c>
      <c r="B36" s="6" t="str">
        <f>"Искандаров Камиль Людвигович"</f>
        <v>Искандаров Камиль Людвигович</v>
      </c>
      <c r="C36" s="8">
        <v>600000</v>
      </c>
      <c r="D36" s="8">
        <v>564431.4</v>
      </c>
      <c r="E36" s="8">
        <v>35568.6</v>
      </c>
    </row>
    <row r="37" spans="1:5" ht="15.75" customHeight="1">
      <c r="A37" s="6">
        <v>29</v>
      </c>
      <c r="B37" s="6" t="str">
        <f>"Ишмухаметова Галина Газимовна"</f>
        <v>Ишмухаметова Галина Газимовна</v>
      </c>
      <c r="C37" s="8">
        <v>15000</v>
      </c>
      <c r="D37" s="8">
        <v>0</v>
      </c>
      <c r="E37" s="8">
        <v>15000</v>
      </c>
    </row>
    <row r="38" spans="1:5" ht="15.75" customHeight="1">
      <c r="A38" s="6">
        <v>30</v>
      </c>
      <c r="B38" s="6" t="str">
        <f>"Кадыров Ильгиз Миргаязович"</f>
        <v>Кадыров Ильгиз Миргаязович</v>
      </c>
      <c r="C38" s="8">
        <v>675000</v>
      </c>
      <c r="D38" s="8">
        <v>493890</v>
      </c>
      <c r="E38" s="8">
        <f>SUM(C38-D38)</f>
        <v>181110</v>
      </c>
    </row>
    <row r="39" spans="1:5" ht="15.75" customHeight="1">
      <c r="A39" s="6">
        <v>31</v>
      </c>
      <c r="B39" s="6" t="str">
        <f>"Казанцев Андрей Викторович"</f>
        <v>Казанцев Андрей Викторович</v>
      </c>
      <c r="C39" s="8">
        <v>283250</v>
      </c>
      <c r="D39" s="8">
        <v>283250</v>
      </c>
      <c r="E39" s="8">
        <v>0</v>
      </c>
    </row>
    <row r="40" spans="1:5" ht="15.75" customHeight="1">
      <c r="A40" s="6">
        <v>32</v>
      </c>
      <c r="B40" s="6" t="str">
        <f>"Караваев Дмитрий Витальевич"</f>
        <v>Караваев Дмитрий Витальевич</v>
      </c>
      <c r="C40" s="8">
        <v>600000</v>
      </c>
      <c r="D40" s="8">
        <v>230028</v>
      </c>
      <c r="E40" s="8">
        <v>369972</v>
      </c>
    </row>
    <row r="41" spans="1:5" ht="15.75" customHeight="1">
      <c r="A41" s="6">
        <v>33</v>
      </c>
      <c r="B41" s="6" t="s">
        <v>17</v>
      </c>
      <c r="C41" s="8">
        <v>0</v>
      </c>
      <c r="D41" s="8">
        <v>0</v>
      </c>
      <c r="E41" s="8">
        <v>0</v>
      </c>
    </row>
    <row r="42" spans="1:5" ht="15.75" customHeight="1">
      <c r="A42" s="6">
        <v>34</v>
      </c>
      <c r="B42" s="6" t="str">
        <f>"Ковязин Борис Александрович"</f>
        <v>Ковязин Борис Александрович</v>
      </c>
      <c r="C42" s="8">
        <v>615000</v>
      </c>
      <c r="D42" s="8">
        <v>431810</v>
      </c>
      <c r="E42" s="8">
        <f>SUM(C42-D42)</f>
        <v>183190</v>
      </c>
    </row>
    <row r="43" spans="1:5" ht="15.75" customHeight="1">
      <c r="A43" s="6">
        <v>35</v>
      </c>
      <c r="B43" s="6" t="str">
        <f>"Кодяков Михаил Григорьевич"</f>
        <v>Кодяков Михаил Григорьевич</v>
      </c>
      <c r="C43" s="8">
        <v>2000</v>
      </c>
      <c r="D43" s="8">
        <v>0</v>
      </c>
      <c r="E43" s="8">
        <v>2000</v>
      </c>
    </row>
    <row r="44" spans="1:5" ht="15.75" customHeight="1">
      <c r="A44" s="6">
        <v>36</v>
      </c>
      <c r="B44" s="6" t="str">
        <f>"Коннов Сергей Дмитриевич"</f>
        <v>Коннов Сергей Дмитриевич</v>
      </c>
      <c r="C44" s="8">
        <v>95000</v>
      </c>
      <c r="D44" s="8">
        <v>41680.67</v>
      </c>
      <c r="E44" s="8">
        <v>53319.33</v>
      </c>
    </row>
    <row r="45" spans="1:5" ht="15.75" customHeight="1">
      <c r="A45" s="6">
        <v>37</v>
      </c>
      <c r="B45" s="6" t="str">
        <f>"Коноплева Елена Витальевна"</f>
        <v>Коноплева Елена Витальевна</v>
      </c>
      <c r="C45" s="8">
        <v>550000</v>
      </c>
      <c r="D45" s="8">
        <v>389624.84</v>
      </c>
      <c r="E45" s="8">
        <v>160375.16</v>
      </c>
    </row>
    <row r="46" spans="1:5" ht="15.75" customHeight="1">
      <c r="A46" s="6">
        <v>38</v>
      </c>
      <c r="B46" s="6" t="s">
        <v>18</v>
      </c>
      <c r="C46" s="8">
        <v>0</v>
      </c>
      <c r="D46" s="8">
        <v>0</v>
      </c>
      <c r="E46" s="8">
        <v>0</v>
      </c>
    </row>
    <row r="47" spans="1:5" ht="15.75" customHeight="1">
      <c r="A47" s="6">
        <v>39</v>
      </c>
      <c r="B47" s="6" t="str">
        <f>"Куляшов Олег Ильич"</f>
        <v>Куляшов Олег Ильич</v>
      </c>
      <c r="C47" s="8">
        <v>31800</v>
      </c>
      <c r="D47" s="8">
        <v>31800</v>
      </c>
      <c r="E47" s="8">
        <v>0</v>
      </c>
    </row>
    <row r="48" spans="1:5" ht="15.75" customHeight="1">
      <c r="A48" s="6">
        <v>40</v>
      </c>
      <c r="B48" s="6" t="s">
        <v>19</v>
      </c>
      <c r="C48" s="8">
        <v>0</v>
      </c>
      <c r="D48" s="8">
        <v>0</v>
      </c>
      <c r="E48" s="8">
        <v>0</v>
      </c>
    </row>
    <row r="49" spans="1:5" ht="15.75" customHeight="1">
      <c r="A49" s="6">
        <v>41</v>
      </c>
      <c r="B49" s="6" t="str">
        <f>"Марач Иосиф Михайлович"</f>
        <v>Марач Иосиф Михайлович</v>
      </c>
      <c r="C49" s="8">
        <v>350000</v>
      </c>
      <c r="D49" s="8">
        <v>154441</v>
      </c>
      <c r="E49" s="8">
        <v>222559</v>
      </c>
    </row>
    <row r="50" spans="1:5" ht="15.75" customHeight="1">
      <c r="A50" s="6">
        <v>42</v>
      </c>
      <c r="B50" s="6" t="str">
        <f>"Микрюков Евгений Михайлович"</f>
        <v>Микрюков Евгений Михайлович</v>
      </c>
      <c r="C50" s="8">
        <v>350000</v>
      </c>
      <c r="D50" s="8">
        <v>327605</v>
      </c>
      <c r="E50" s="8">
        <v>22395</v>
      </c>
    </row>
    <row r="51" spans="1:5" ht="15.75" customHeight="1">
      <c r="A51" s="6">
        <v>43</v>
      </c>
      <c r="B51" s="6" t="s">
        <v>20</v>
      </c>
      <c r="C51" s="8">
        <v>0</v>
      </c>
      <c r="D51" s="8">
        <v>0</v>
      </c>
      <c r="E51" s="8">
        <v>0</v>
      </c>
    </row>
    <row r="52" spans="1:5" ht="15.75" customHeight="1">
      <c r="A52" s="6">
        <v>44</v>
      </c>
      <c r="B52" s="6" t="str">
        <f>"Муллагалямова Лилия Маратовна"</f>
        <v>Муллагалямова Лилия Маратовна</v>
      </c>
      <c r="C52" s="8">
        <v>600000</v>
      </c>
      <c r="D52" s="8">
        <v>344430.04</v>
      </c>
      <c r="E52" s="8">
        <v>205569.96</v>
      </c>
    </row>
    <row r="53" spans="1:5" ht="15.75" customHeight="1">
      <c r="A53" s="6">
        <v>45</v>
      </c>
      <c r="B53" s="6" t="s">
        <v>21</v>
      </c>
      <c r="C53" s="8">
        <v>0</v>
      </c>
      <c r="D53" s="8">
        <v>0</v>
      </c>
      <c r="E53" s="8">
        <v>0</v>
      </c>
    </row>
    <row r="54" spans="1:5" ht="15.75" customHeight="1">
      <c r="A54" s="6">
        <v>46</v>
      </c>
      <c r="B54" s="6" t="str">
        <f>"Мулюков Малик Мусаевич"</f>
        <v>Мулюков Малик Мусаевич</v>
      </c>
      <c r="C54" s="8">
        <v>700000</v>
      </c>
      <c r="D54" s="8">
        <v>722024.1</v>
      </c>
      <c r="E54" s="8">
        <v>2975.9</v>
      </c>
    </row>
    <row r="55" spans="1:5" ht="15.75" customHeight="1">
      <c r="A55" s="6">
        <v>47</v>
      </c>
      <c r="B55" s="6" t="str">
        <f>"Мухамедьяров Альберт Радикович"</f>
        <v>Мухамедьяров Альберт Радикович</v>
      </c>
      <c r="C55" s="8">
        <v>800000</v>
      </c>
      <c r="D55" s="8">
        <v>472290.46</v>
      </c>
      <c r="E55" s="8">
        <v>327709.54</v>
      </c>
    </row>
    <row r="56" spans="1:5" ht="15.75" customHeight="1">
      <c r="A56" s="6">
        <v>48</v>
      </c>
      <c r="B56" s="6" t="str">
        <f>"Назарова Лейсан Хакимуллаевна"</f>
        <v>Назарова Лейсан Хакимуллаевна</v>
      </c>
      <c r="C56" s="8">
        <v>30070</v>
      </c>
      <c r="D56" s="8">
        <v>30070</v>
      </c>
      <c r="E56" s="8">
        <v>0</v>
      </c>
    </row>
    <row r="57" spans="1:5" ht="15.75" customHeight="1">
      <c r="A57" s="6">
        <v>49</v>
      </c>
      <c r="B57" s="6" t="str">
        <f>"Нигматуллин Ирек Газизович"</f>
        <v>Нигматуллин Ирек Газизович</v>
      </c>
      <c r="C57" s="8">
        <v>2025000</v>
      </c>
      <c r="D57" s="8">
        <v>635364.64</v>
      </c>
      <c r="E57" s="8">
        <v>994635.36</v>
      </c>
    </row>
    <row r="58" spans="1:5" ht="15.75" customHeight="1">
      <c r="A58" s="6">
        <v>50</v>
      </c>
      <c r="B58" s="6" t="str">
        <f>"Николаева Светлана Васильевна"</f>
        <v>Николаева Светлана Васильевна</v>
      </c>
      <c r="C58" s="8">
        <v>350000</v>
      </c>
      <c r="D58" s="8">
        <v>325497.5</v>
      </c>
      <c r="E58" s="8">
        <v>24502.5</v>
      </c>
    </row>
    <row r="59" spans="1:5" ht="15.75" customHeight="1">
      <c r="A59" s="6">
        <v>51</v>
      </c>
      <c r="B59" s="6" t="str">
        <f>"Носков Андрей Викторович"</f>
        <v>Носков Андрей Викторович</v>
      </c>
      <c r="C59" s="8">
        <v>615000</v>
      </c>
      <c r="D59" s="8">
        <v>606119.08</v>
      </c>
      <c r="E59" s="8">
        <v>8880.92</v>
      </c>
    </row>
    <row r="60" spans="1:5" ht="15.75" customHeight="1">
      <c r="A60" s="6">
        <v>52</v>
      </c>
      <c r="B60" s="6" t="str">
        <f>"Панченко Сергей Николаевич"</f>
        <v>Панченко Сергей Николаевич</v>
      </c>
      <c r="C60" s="8">
        <v>450000</v>
      </c>
      <c r="D60" s="8">
        <v>314770</v>
      </c>
      <c r="E60" s="8">
        <v>135230</v>
      </c>
    </row>
    <row r="61" spans="1:5" ht="15.75" customHeight="1">
      <c r="A61" s="6">
        <v>53</v>
      </c>
      <c r="B61" s="6" t="str">
        <f>"Поляков Олег Владимирович"</f>
        <v>Поляков Олег Владимирович</v>
      </c>
      <c r="C61" s="8">
        <v>1024000</v>
      </c>
      <c r="D61" s="8">
        <v>870022.74</v>
      </c>
      <c r="E61" s="8">
        <v>153977.26</v>
      </c>
    </row>
    <row r="62" spans="1:5" ht="15.75" customHeight="1">
      <c r="A62" s="6">
        <v>54</v>
      </c>
      <c r="B62" s="6" t="s">
        <v>22</v>
      </c>
      <c r="C62" s="8">
        <v>0</v>
      </c>
      <c r="D62" s="8">
        <v>0</v>
      </c>
      <c r="E62" s="8">
        <v>0</v>
      </c>
    </row>
    <row r="63" spans="1:5" ht="15.75" customHeight="1">
      <c r="A63" s="6">
        <v>55</v>
      </c>
      <c r="B63" s="6" t="s">
        <v>23</v>
      </c>
      <c r="C63" s="8">
        <v>0</v>
      </c>
      <c r="D63" s="8">
        <v>0</v>
      </c>
      <c r="E63" s="8">
        <v>0</v>
      </c>
    </row>
    <row r="64" spans="1:5" ht="15.75" customHeight="1">
      <c r="A64" s="6">
        <v>56</v>
      </c>
      <c r="B64" s="6" t="s">
        <v>24</v>
      </c>
      <c r="C64" s="8">
        <v>0</v>
      </c>
      <c r="D64" s="8">
        <v>0</v>
      </c>
      <c r="E64" s="8">
        <v>0</v>
      </c>
    </row>
    <row r="65" spans="1:5" ht="15.75" customHeight="1">
      <c r="A65" s="6">
        <v>57</v>
      </c>
      <c r="B65" s="6" t="s">
        <v>25</v>
      </c>
      <c r="C65" s="8">
        <v>0</v>
      </c>
      <c r="D65" s="8">
        <v>0</v>
      </c>
      <c r="E65" s="8">
        <v>0</v>
      </c>
    </row>
    <row r="66" spans="1:5" ht="15.75" customHeight="1">
      <c r="A66" s="6">
        <v>58</v>
      </c>
      <c r="B66" s="6" t="s">
        <v>26</v>
      </c>
      <c r="C66" s="8">
        <v>0</v>
      </c>
      <c r="D66" s="8">
        <v>0</v>
      </c>
      <c r="E66" s="8">
        <v>0</v>
      </c>
    </row>
    <row r="67" spans="1:5" ht="15.75" customHeight="1">
      <c r="A67" s="6">
        <v>59</v>
      </c>
      <c r="B67" s="6" t="str">
        <f>"Рыбинский Вадим Александрович"</f>
        <v>Рыбинский Вадим Александрович</v>
      </c>
      <c r="C67" s="8">
        <v>120000</v>
      </c>
      <c r="D67" s="8">
        <v>160165</v>
      </c>
      <c r="E67" s="8">
        <v>25135</v>
      </c>
    </row>
    <row r="68" spans="1:5" ht="15.75" customHeight="1">
      <c r="A68" s="6">
        <v>60</v>
      </c>
      <c r="B68" s="6" t="s">
        <v>27</v>
      </c>
      <c r="C68" s="8">
        <v>0</v>
      </c>
      <c r="D68" s="8">
        <v>0</v>
      </c>
      <c r="E68" s="8">
        <v>0</v>
      </c>
    </row>
    <row r="69" spans="1:5" ht="15.75" customHeight="1">
      <c r="A69" s="6">
        <v>61</v>
      </c>
      <c r="B69" s="6" t="s">
        <v>28</v>
      </c>
      <c r="C69" s="8">
        <v>100</v>
      </c>
      <c r="D69" s="8">
        <v>0</v>
      </c>
      <c r="E69" s="8">
        <v>100</v>
      </c>
    </row>
    <row r="70" spans="1:5" ht="15.75" customHeight="1">
      <c r="A70" s="6">
        <v>62</v>
      </c>
      <c r="B70" s="6" t="str">
        <f>"Смирнов Юрий Всеволодович"</f>
        <v>Смирнов Юрий Всеволодович</v>
      </c>
      <c r="C70" s="8">
        <v>350000</v>
      </c>
      <c r="D70" s="8">
        <v>344825</v>
      </c>
      <c r="E70" s="8">
        <v>5175</v>
      </c>
    </row>
    <row r="71" spans="1:5" ht="15.75" customHeight="1">
      <c r="A71" s="6">
        <v>63</v>
      </c>
      <c r="B71" s="6" t="str">
        <f>"Сопин Александр Леонидович"</f>
        <v>Сопин Александр Леонидович</v>
      </c>
      <c r="C71" s="8">
        <v>35000</v>
      </c>
      <c r="D71" s="8">
        <v>0</v>
      </c>
      <c r="E71" s="8">
        <v>10000</v>
      </c>
    </row>
    <row r="72" spans="1:5" ht="15.75" customHeight="1">
      <c r="A72" s="6">
        <v>64</v>
      </c>
      <c r="B72" s="6" t="str">
        <f>"Султанов Руслан Закирович"</f>
        <v>Султанов Руслан Закирович</v>
      </c>
      <c r="C72" s="8">
        <v>350000</v>
      </c>
      <c r="D72" s="8">
        <v>283590</v>
      </c>
      <c r="E72" s="8">
        <v>66410</v>
      </c>
    </row>
    <row r="73" spans="1:5" ht="15.75" customHeight="1">
      <c r="A73" s="6">
        <v>65</v>
      </c>
      <c r="B73" s="6" t="str">
        <f>"Фараджев Рустам Заурбекович"</f>
        <v>Фараджев Рустам Заурбекович</v>
      </c>
      <c r="C73" s="8">
        <v>30000</v>
      </c>
      <c r="D73" s="8">
        <v>26692</v>
      </c>
      <c r="E73" s="8">
        <v>3308</v>
      </c>
    </row>
    <row r="74" spans="1:5" ht="15.75" customHeight="1">
      <c r="A74" s="6">
        <v>66</v>
      </c>
      <c r="B74" s="6" t="str">
        <f>"Фаттахов Айрат Мухаметович"</f>
        <v>Фаттахов Айрат Мухаметович</v>
      </c>
      <c r="C74" s="8">
        <v>400000</v>
      </c>
      <c r="D74" s="8">
        <v>365573</v>
      </c>
      <c r="E74" s="8">
        <v>34427</v>
      </c>
    </row>
    <row r="75" spans="1:5" ht="15.75" customHeight="1">
      <c r="A75" s="6">
        <v>67</v>
      </c>
      <c r="B75" s="6" t="str">
        <f>"Фахретдинов Ильдар Руфкатович"</f>
        <v>Фахретдинов Ильдар Руфкатович</v>
      </c>
      <c r="C75" s="8">
        <v>18500</v>
      </c>
      <c r="D75" s="8">
        <v>7510.5</v>
      </c>
      <c r="E75" s="8">
        <v>10989.5</v>
      </c>
    </row>
    <row r="76" spans="1:5" ht="15.75" customHeight="1">
      <c r="A76" s="6">
        <v>68</v>
      </c>
      <c r="B76" s="6" t="s">
        <v>29</v>
      </c>
      <c r="C76" s="8">
        <v>0</v>
      </c>
      <c r="D76" s="8">
        <v>0</v>
      </c>
      <c r="E76" s="8">
        <v>0</v>
      </c>
    </row>
    <row r="77" spans="1:5" ht="15.75" customHeight="1">
      <c r="A77" s="6">
        <v>69</v>
      </c>
      <c r="B77" s="6" t="str">
        <f>"Хакимов Алик Ахметович"</f>
        <v>Хакимов Алик Ахметович</v>
      </c>
      <c r="C77" s="8">
        <v>4220</v>
      </c>
      <c r="D77" s="8">
        <v>4220</v>
      </c>
      <c r="E77" s="8">
        <v>0</v>
      </c>
    </row>
    <row r="78" spans="1:5" ht="17.25" customHeight="1">
      <c r="A78" s="6">
        <v>70</v>
      </c>
      <c r="B78" s="6" t="str">
        <f>"Хафизов Рустам Фларидович"</f>
        <v>Хафизов Рустам Фларидович</v>
      </c>
      <c r="C78" s="8">
        <v>500000</v>
      </c>
      <c r="D78" s="8">
        <v>434270</v>
      </c>
      <c r="E78" s="8">
        <v>97730</v>
      </c>
    </row>
    <row r="79" spans="1:5" ht="15" customHeight="1">
      <c r="A79" s="6">
        <v>71</v>
      </c>
      <c r="B79" s="6" t="s">
        <v>30</v>
      </c>
      <c r="C79" s="8">
        <v>0</v>
      </c>
      <c r="D79" s="8">
        <v>0</v>
      </c>
      <c r="E79" s="8">
        <v>0</v>
      </c>
    </row>
    <row r="80" spans="1:5" ht="17.25" customHeight="1">
      <c r="A80" s="6">
        <v>72</v>
      </c>
      <c r="B80" s="6" t="s">
        <v>31</v>
      </c>
      <c r="C80" s="8">
        <v>0</v>
      </c>
      <c r="D80" s="8">
        <v>0</v>
      </c>
      <c r="E80" s="8">
        <v>0</v>
      </c>
    </row>
    <row r="81" spans="1:5" ht="18" customHeight="1">
      <c r="A81" s="6">
        <v>73</v>
      </c>
      <c r="B81" s="6" t="s">
        <v>32</v>
      </c>
      <c r="C81" s="8">
        <v>0</v>
      </c>
      <c r="D81" s="8">
        <v>0</v>
      </c>
      <c r="E81" s="8">
        <v>0</v>
      </c>
    </row>
    <row r="82" spans="1:5" ht="15.75" customHeight="1">
      <c r="A82" s="6">
        <v>74</v>
      </c>
      <c r="B82" s="6" t="str">
        <f>"Юсупов Фарит Гарифович"</f>
        <v>Юсупов Фарит Гарифович</v>
      </c>
      <c r="C82" s="8">
        <v>60000</v>
      </c>
      <c r="D82" s="8">
        <v>57671.54</v>
      </c>
      <c r="E82" s="8">
        <v>2328.46</v>
      </c>
    </row>
    <row r="83" spans="1:5" ht="42" customHeight="1">
      <c r="A83" s="6">
        <v>75</v>
      </c>
      <c r="B83" s="9" t="str">
        <f>"Региональное отделение Политической партии СПРАВЕДЛИВАЯ РОССИЯ в Республике Башкортостан"</f>
        <v>Региональное отделение Политической партии СПРАВЕДЛИВАЯ РОССИЯ в Республике Башкортостан</v>
      </c>
      <c r="C83" s="10">
        <v>4485200</v>
      </c>
      <c r="D83" s="10">
        <v>3691270</v>
      </c>
      <c r="E83" s="11">
        <v>793930</v>
      </c>
    </row>
    <row r="84" spans="1:5" ht="42.75" customHeight="1">
      <c r="A84" s="6">
        <v>76</v>
      </c>
      <c r="B84" s="9" t="str">
        <f>"Башкортостанское региональное отделение Всероссийской политической  партии ""ЕДИНАЯ РОССИЯ"""</f>
        <v>Башкортостанское региональное отделение Всероссийской политической  партии "ЕДИНАЯ РОССИЯ"</v>
      </c>
      <c r="C84" s="10">
        <v>17770000</v>
      </c>
      <c r="D84" s="12">
        <v>7989235</v>
      </c>
      <c r="E84" s="10">
        <f>SUM(C84-D84)</f>
        <v>9780765</v>
      </c>
    </row>
    <row r="85" spans="1:5" ht="53.25" customHeight="1">
      <c r="A85" s="6">
        <v>77</v>
      </c>
      <c r="B85" s="9" t="str">
        <f>"Башкортостанское региональное отделение политической партии ""Либерально-демократическая партия России"""</f>
        <v>Башкортостанское региональное отделение политической партии "Либерально-демократическая партия России"</v>
      </c>
      <c r="C85" s="10">
        <v>1500000</v>
      </c>
      <c r="D85" s="10">
        <v>1497604</v>
      </c>
      <c r="E85" s="10">
        <f>SUM(C85-D85)</f>
        <v>2396</v>
      </c>
    </row>
    <row r="86" spans="1:5" ht="52.5" customHeight="1">
      <c r="A86" s="6">
        <v>78</v>
      </c>
      <c r="B86" s="9" t="str">
        <f>"Башкирское республиканское отделение Политической партии ""Коммунистическая партия Российской Федерации"""</f>
        <v>Башкирское республиканское отделение Политической партии "Коммунистическая партия Российской Федерации"</v>
      </c>
      <c r="C86" s="10">
        <v>19600</v>
      </c>
      <c r="D86" s="10">
        <v>15200</v>
      </c>
      <c r="E86" s="10">
        <v>4400</v>
      </c>
    </row>
    <row r="87" spans="1:5" ht="12.75">
      <c r="A87" s="13"/>
      <c r="B87" s="7" t="str">
        <f>"ИТОГО:"</f>
        <v>ИТОГО:</v>
      </c>
      <c r="C87" s="14">
        <f>SUM(C9:C86)</f>
        <v>42458790</v>
      </c>
      <c r="D87" s="14">
        <f>SUM(D9:D86)</f>
        <v>25919846.06</v>
      </c>
      <c r="E87" s="14">
        <f>SUM(E9:E86)</f>
        <v>16320598.940000001</v>
      </c>
    </row>
    <row r="88" spans="1:5" ht="12.75">
      <c r="A88" s="15"/>
      <c r="B88" s="15"/>
      <c r="C88" s="15"/>
      <c r="D88" s="15"/>
      <c r="E88" s="15"/>
    </row>
    <row r="89" spans="1:5" ht="30.75" customHeight="1">
      <c r="A89" s="16" t="s">
        <v>33</v>
      </c>
      <c r="B89" s="16"/>
      <c r="C89" s="16"/>
      <c r="D89" s="16"/>
      <c r="E89" s="16"/>
    </row>
    <row r="90" spans="1:5" ht="24.75" customHeight="1">
      <c r="A90" s="17" t="s">
        <v>34</v>
      </c>
      <c r="B90" s="17"/>
      <c r="C90" s="17"/>
      <c r="D90" s="17"/>
      <c r="E90" s="17"/>
    </row>
    <row r="91" spans="1:5" ht="12.75">
      <c r="A91" s="15"/>
      <c r="B91" s="15"/>
      <c r="C91" s="15"/>
      <c r="D91" s="15"/>
      <c r="E91" s="15"/>
    </row>
  </sheetData>
  <sheetProtection selectLockedCells="1" selectUnlockedCells="1"/>
  <mergeCells count="6">
    <mergeCell ref="A2:E2"/>
    <mergeCell ref="A3:E3"/>
    <mergeCell ref="A4:E4"/>
    <mergeCell ref="A6:E6"/>
    <mergeCell ref="A89:E89"/>
    <mergeCell ref="A90:E90"/>
  </mergeCells>
  <printOptions/>
  <pageMargins left="0" right="0.15763888888888888" top="0.15763888888888888" bottom="0.15763888888888888" header="0.5118055555555555" footer="0.5118055555555555"/>
  <pageSetup fitToHeight="0" fitToWidth="1" horizontalDpi="300" verticalDpi="300" orientation="portrait" paperSize="9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/>
  <cp:lastPrinted>2012-02-27T06:58:35Z</cp:lastPrinted>
  <dcterms:created xsi:type="dcterms:W3CDTF">2012-02-20T02:51:06Z</dcterms:created>
  <dcterms:modified xsi:type="dcterms:W3CDTF">2012-02-29T08:00:22Z</dcterms:modified>
  <cp:category/>
  <cp:version/>
  <cp:contentType/>
  <cp:contentStatus/>
</cp:coreProperties>
</file>